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dd7170834e8ba88/Documents/SWM Documents/"/>
    </mc:Choice>
  </mc:AlternateContent>
  <xr:revisionPtr revIDLastSave="0" documentId="8_{C590A3D0-C74D-4131-939F-D29710ABFCD5}" xr6:coauthVersionLast="47" xr6:coauthVersionMax="47" xr10:uidLastSave="{00000000-0000-0000-0000-000000000000}"/>
  <workbookProtection workbookAlgorithmName="SHA-512" workbookHashValue="vkgDSv7Hbq+wvuY9/eDVtBeckHXORJSEV0bVJRlqh/k7vfJnmqKp6BSMfl5UiBbDoJ7JgEMvX/SX+lBHgZuZnA==" workbookSaltValue="0/zp5GuzmIhxhNmSvgXcSQ==" workbookSpinCount="100000" lockStructure="1"/>
  <bookViews>
    <workbookView xWindow="-108" yWindow="-108" windowWidth="23256" windowHeight="12456" xr2:uid="{53B2AD00-1B28-41EB-8DE8-7FCDEEF04FD0}"/>
  </bookViews>
  <sheets>
    <sheet name="Calculator" sheetId="1" r:id="rId1"/>
    <sheet name="Formulas and Tabl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<sst xmlns="http://schemas.openxmlformats.org/spreadsheetml/2006/main" count="41" uniqueCount="38">
  <si>
    <t>Estimated Required Contribution- Educator Plan</t>
  </si>
  <si>
    <t>Contribution</t>
  </si>
  <si>
    <t>Coverage Tiers</t>
  </si>
  <si>
    <t>Single</t>
  </si>
  <si>
    <t>Couple</t>
  </si>
  <si>
    <t>Parent/Child(ren)</t>
  </si>
  <si>
    <t>Family</t>
  </si>
  <si>
    <t>Payment Mode</t>
  </si>
  <si>
    <r>
      <t xml:space="preserve">Input your </t>
    </r>
    <r>
      <rPr>
        <b/>
        <sz val="11"/>
        <color theme="1"/>
        <rFont val="Calibri"/>
        <family val="2"/>
        <scheme val="minor"/>
      </rPr>
      <t>Annual Salary</t>
    </r>
  </si>
  <si>
    <t>EHP</t>
  </si>
  <si>
    <t>SINGLE</t>
  </si>
  <si>
    <t>2 ADULTS</t>
  </si>
  <si>
    <t>PARENT/CHILD(REN)</t>
  </si>
  <si>
    <t>FAMILY</t>
  </si>
  <si>
    <t>Annual Salary</t>
  </si>
  <si>
    <t>%</t>
  </si>
  <si>
    <t>Up to $40,000</t>
  </si>
  <si>
    <t>$40,001- $50,000</t>
  </si>
  <si>
    <t>$50,001- $60,000</t>
  </si>
  <si>
    <t>$60,001- $70,000</t>
  </si>
  <si>
    <t>$70,001- $80,000</t>
  </si>
  <si>
    <t>$80,001- $90,000</t>
  </si>
  <si>
    <t>$90,001- $100,000</t>
  </si>
  <si>
    <t>$100,001- $125,000</t>
  </si>
  <si>
    <t>Salary Indicator Educator</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</si>
  <si>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</si>
  <si>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</si>
  <si>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</si>
  <si>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</si>
  <si>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</si>
  <si>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r>
      <t>Note:</t>
    </r>
    <r>
      <rPr>
        <sz val="11"/>
        <color rgb="FF231F20"/>
        <rFont val="Calibri"/>
        <family val="2"/>
        <scheme val="minor"/>
      </rPr>
      <t xml:space="preserve"> this calculator is for informational purposes only. All calculations are estimates and may differ from the actual amounts deducted from payroll.</t>
    </r>
  </si>
  <si>
    <t>If your prior Chapter 78 Contribution Structure yields a lower amount, then that amount is used instead. Please refer to the Chapter 78 Calculators for a means of Comparison.</t>
  </si>
  <si>
    <t>Salary</t>
  </si>
  <si>
    <t>Chapter 44- Educator Health Plan Calculator</t>
  </si>
  <si>
    <r>
      <t xml:space="preserve">Select your </t>
    </r>
    <r>
      <rPr>
        <b/>
        <sz val="11"/>
        <color theme="1"/>
        <rFont val="Calibri"/>
        <family val="2"/>
        <scheme val="minor"/>
      </rPr>
      <t>Coverage Tier</t>
    </r>
  </si>
  <si>
    <t>You Pay based the below:</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</si>
  <si>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</si>
  <si>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r>
      <t xml:space="preserve">NJ P.L. 2020 Chapter 44 requires public local education employers to offer a medical and prescription plan called the Educators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
    </r>
    <r>
      <rPr>
        <u/>
        <sz val="8"/>
        <color theme="1"/>
        <rFont val="Calibri"/>
        <family val="2"/>
        <scheme val="minor"/>
      </rPr>
      <t>Educator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</si>
</sst>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Fill="1" applyBorder="1"/>
    <xf numFmtId="165" fontId="0" fillId="0" borderId="1" xfId="1" applyNumberFormat="1" applyFont="1" applyBorder="1" applyAlignment="1">
      <alignment horizontal="left"/>
    </xf>
    <xf numFmtId="0" fontId="0" fillId="0" borderId="9" xfId="0" applyFill="1" applyBorder="1"/>
    <xf numFmtId="0" fontId="0" fillId="0" borderId="24" xfId="0" applyFill="1"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Fill="1" applyBorder="1" applyAlignment="1">
      <alignment wrapText="1"/>
    </xf>
    <xf numFmtId="164" fontId="0" fillId="0" borderId="3" xfId="0" applyNumberFormat="1" applyBorder="1" applyAlignment="1">
      <alignment horizontal="center" vertical="center"/>
    </xf>
    <xf numFmtId="164" fontId="0" fillId="0" borderId="6" xfId="0" applyNumberFormat="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xf numFmtId="0" fontId="12" fillId="0" borderId="0" xfId="0" applyFont="1" applyAlignment="1">
      <alignment horizontal="left" wrapText="1"/>
    </xf>
    <xf numFmtId="0" fontId="14" fillId="0" borderId="0" xfId="0" applyFont="1" applyAlignment="1">
      <alignment horizontal="left" vertical="center"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2" xfId="0" applyFont="1" applyFill="1" applyBorder="1" applyAlignment="1">
      <alignment horizontal="left" wrapText="1"/>
    </xf>
    <xf numFmtId="0" fontId="7" fillId="0" borderId="3" xfId="0" applyFont="1" applyFill="1" applyBorder="1" applyAlignment="1">
      <alignment horizontal="left" wrapText="1"/>
    </xf>
  </cellXfs>
  <cellStyles count="4">
    <cellStyle name="Currency" xfId="1" builtinId="4"/>
    <cellStyle name="Normal" xfId="0" builtinId="0"/>
    <cellStyle name="Normal 3" xfId="3" xr:uid="{8A793AF8-A005-4048-8750-A778F51CFA37}"/>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326B-C1FA-47AB-9D2B-D46F77C9E0F7}">
  <dimension ref="B1:C16"/>
  <sheetViews>
    <sheetView tabSelected="1" zoomScale="75" zoomScaleNormal="75" workbookViewId="0">
      <selection activeCell="C6" sqref="C6"/>
    </sheetView>
  </sheetViews>
  <sheetFormatPr defaultRowHeight="14.4" x14ac:dyDescent="0.3"/>
  <cols>
    <col min="1" max="1" width="4" customWidth="1"/>
    <col min="2" max="2" width="63.109375" bestFit="1" customWidth="1"/>
    <col min="3" max="3" width="16.88671875" customWidth="1"/>
  </cols>
  <sheetData>
    <row r="1" spans="2:3" ht="18.600000000000001" customHeight="1" thickBot="1" x14ac:dyDescent="0.35">
      <c r="B1" s="53" t="s">
        <v>33</v>
      </c>
      <c r="C1" s="54"/>
    </row>
    <row r="2" spans="2:3" ht="129.9" customHeight="1" x14ac:dyDescent="0.3">
      <c r="B2" s="52" t="s">
        <v>37</v>
      </c>
      <c r="C2" s="52"/>
    </row>
    <row r="3" spans="2:3" ht="9.6" customHeight="1" thickBot="1" x14ac:dyDescent="0.35"/>
    <row r="4" spans="2:3" ht="15" thickBot="1" x14ac:dyDescent="0.35">
      <c r="B4" s="49" t="s">
        <v>0</v>
      </c>
      <c r="C4" s="50"/>
    </row>
    <row r="5" spans="2:3" x14ac:dyDescent="0.3">
      <c r="B5" s="1" t="s">
        <v>8</v>
      </c>
      <c r="C5" s="43"/>
    </row>
    <row r="6" spans="2:3" x14ac:dyDescent="0.3">
      <c r="B6" s="39" t="s">
        <v>34</v>
      </c>
      <c r="C6" s="44"/>
    </row>
    <row r="7" spans="2:3" ht="15" thickBot="1" x14ac:dyDescent="0.35">
      <c r="B7" s="40" t="s">
        <v>28</v>
      </c>
      <c r="C7" s="45"/>
    </row>
    <row r="8" spans="2:3" ht="15" thickBot="1" x14ac:dyDescent="0.35">
      <c r="B8" s="35" t="s">
        <v>29</v>
      </c>
      <c r="C8" s="36">
        <f>IF(OR(C5=0,C6=0),0,VLOOKUP('Formulas and Tables'!B8,'Formulas and Tables'!A14:F21,'Formulas and Tables'!B9,FALSE))</f>
        <v>0</v>
      </c>
    </row>
    <row r="9" spans="2:3" ht="15" thickBot="1" x14ac:dyDescent="0.35"/>
    <row r="10" spans="2:3" ht="15" thickBot="1" x14ac:dyDescent="0.35">
      <c r="B10" s="41" t="s">
        <v>35</v>
      </c>
      <c r="C10" s="42" t="s">
        <v>1</v>
      </c>
    </row>
    <row r="11" spans="2:3" ht="18.899999999999999" customHeight="1" thickBot="1" x14ac:dyDescent="0.35">
      <c r="B11" s="37" t="s">
        <v>27</v>
      </c>
      <c r="C11" s="48">
        <f>IF(OR(C5=0,C7=0), 0,('Formulas and Tables'!B10*C8)/C7)</f>
        <v>0</v>
      </c>
    </row>
    <row r="12" spans="2:3" ht="32.4" customHeight="1" thickBot="1" x14ac:dyDescent="0.35">
      <c r="B12" s="55" t="s">
        <v>31</v>
      </c>
      <c r="C12" s="56"/>
    </row>
    <row r="13" spans="2:3" ht="28.5" customHeight="1" thickBot="1" x14ac:dyDescent="0.35">
      <c r="B13" s="46" t="s">
        <v>36</v>
      </c>
      <c r="C13" s="47">
        <f>IF(OR(C5=0,C7=0), 0,(C5*0.015)/C7)</f>
        <v>0</v>
      </c>
    </row>
    <row r="15" spans="2:3" x14ac:dyDescent="0.3">
      <c r="B15" s="51" t="s">
        <v>30</v>
      </c>
      <c r="C15" s="51"/>
    </row>
    <row r="16" spans="2:3" x14ac:dyDescent="0.3">
      <c r="B16" s="51"/>
      <c r="C16" s="51"/>
    </row>
  </sheetData>
  <sheetProtection algorithmName="SHA-512" hashValue="svZ7uUwK9JmKBLm+PKfyIV89yYbFoNBuw0lqV/X59xTH08dBMQXbHRSJokBBoiWbF68DQlyMQDm5PtN5mDhPHA==" saltValue="h4p39slwglTDWOnYxbBUaA==" spinCount="100000" sheet="1" objects="1" scenarios="1" selectLockedCells="1"/>
  <mergeCells count="5">
    <mergeCell ref="B4:C4"/>
    <mergeCell ref="B15:C16"/>
    <mergeCell ref="B2:C2"/>
    <mergeCell ref="B1:C1"/>
    <mergeCell ref="B12:C12"/>
  </mergeCells>
  <dataValidations count="1">
    <dataValidation type="whole" allowBlank="1" showInputMessage="1" showErrorMessage="1" sqref="C5" xr:uid="{6EF64757-8A2F-49F6-A472-4D1DEA7FBF32}">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F6F7C2E-9C7E-4711-B956-39E36972D8B8}">
          <x14:formula1>
            <xm:f>'Formulas and Tables'!$A$2:$A$5</xm:f>
          </x14:formula1>
          <xm:sqref>C6</xm:sqref>
        </x14:dataValidation>
        <x14:dataValidation type="list" allowBlank="1" showInputMessage="1" showErrorMessage="1" xr:uid="{8F9DF2FF-9012-429D-83EB-96B3987C0DA7}">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8FC6-35B3-41B9-968B-5374AF8DD222}">
  <dimension ref="A1:F22"/>
  <sheetViews>
    <sheetView workbookViewId="0">
      <selection activeCell="H15" sqref="H15"/>
    </sheetView>
  </sheetViews>
  <sheetFormatPr defaultRowHeight="14.4" x14ac:dyDescent="0.3"/>
  <cols>
    <col min="1" max="1" width="21.5546875" bestFit="1" customWidth="1"/>
    <col min="2" max="2" width="20.44140625" customWidth="1"/>
    <col min="3" max="3" width="15.109375" customWidth="1"/>
    <col min="4" max="4" width="14.44140625" customWidth="1"/>
    <col min="5" max="5" width="17" bestFit="1" customWidth="1"/>
    <col min="6" max="6" width="15.44140625" customWidth="1"/>
  </cols>
  <sheetData>
    <row r="1" spans="1:6" ht="15" thickBot="1" x14ac:dyDescent="0.35">
      <c r="A1" s="17" t="s">
        <v>2</v>
      </c>
      <c r="B1" s="17" t="s">
        <v>7</v>
      </c>
    </row>
    <row r="2" spans="1:6" x14ac:dyDescent="0.3">
      <c r="A2" s="18" t="s">
        <v>3</v>
      </c>
      <c r="B2" s="19">
        <v>20</v>
      </c>
    </row>
    <row r="3" spans="1:6" x14ac:dyDescent="0.3">
      <c r="A3" s="20" t="s">
        <v>4</v>
      </c>
      <c r="B3" s="21">
        <v>22</v>
      </c>
    </row>
    <row r="4" spans="1:6" x14ac:dyDescent="0.3">
      <c r="A4" s="20" t="s">
        <v>5</v>
      </c>
      <c r="B4" s="21">
        <v>24</v>
      </c>
    </row>
    <row r="5" spans="1:6" ht="15" thickBot="1" x14ac:dyDescent="0.35">
      <c r="A5" s="22" t="s">
        <v>6</v>
      </c>
      <c r="B5" s="23">
        <v>26</v>
      </c>
    </row>
    <row r="7" spans="1:6" ht="15" thickBot="1" x14ac:dyDescent="0.35"/>
    <row r="8" spans="1:6" ht="15" thickBot="1" x14ac:dyDescent="0.35">
      <c r="A8" s="24" t="s">
        <v>24</v>
      </c>
      <c r="B8" s="34" t="b">
        <f>IF(Calculator!C5=0, FALSE,IF(Calculator!C5&lt;=40000,1,IF(Calculator!C5&lt;=50000,2,IF(Calculator!C5&lt;=60000,3,IF(Calculator!C5&lt;=70000,4,IF(Calculator!C5&lt;=80000,5,IF(Calculator!C5&lt;=90000,6,IF(Calculator!C5&lt;=100000,7, 8))))))))</f>
        <v>0</v>
      </c>
    </row>
    <row r="9" spans="1:6" ht="15" thickBot="1" x14ac:dyDescent="0.35">
      <c r="A9" s="25" t="s">
        <v>25</v>
      </c>
      <c r="B9" s="34" t="b">
        <f>IF(Calculator!C6='Formulas and Tables'!A2,3,IF(Calculator!C6='Formulas and Tables'!A3,4,IF(Calculator!C6='Formulas and Tables'!A4,5,IF(Calculator!C6='Formulas and Tables'!A5,6,FALSE))))</f>
        <v>0</v>
      </c>
    </row>
    <row r="10" spans="1:6" ht="15" thickBot="1" x14ac:dyDescent="0.35">
      <c r="A10" s="25" t="s">
        <v>32</v>
      </c>
      <c r="B10" s="38">
        <f>IF(Calculator!C5&gt;=125000, 125000, Calculator!C5)</f>
        <v>0</v>
      </c>
    </row>
    <row r="11" spans="1:6" ht="15" thickBot="1" x14ac:dyDescent="0.35">
      <c r="A11" s="2"/>
    </row>
    <row r="12" spans="1:6" ht="15" thickBot="1" x14ac:dyDescent="0.35">
      <c r="A12" s="26"/>
      <c r="B12" s="3" t="s">
        <v>9</v>
      </c>
      <c r="C12" s="9" t="s">
        <v>10</v>
      </c>
      <c r="D12" s="9" t="s">
        <v>11</v>
      </c>
      <c r="E12" s="9" t="s">
        <v>12</v>
      </c>
      <c r="F12" s="10" t="s">
        <v>13</v>
      </c>
    </row>
    <row r="13" spans="1:6" ht="15" thickBot="1" x14ac:dyDescent="0.35">
      <c r="A13" s="4" t="s">
        <v>26</v>
      </c>
      <c r="B13" s="4" t="s">
        <v>14</v>
      </c>
      <c r="C13" s="5" t="s">
        <v>15</v>
      </c>
      <c r="D13" s="5" t="s">
        <v>15</v>
      </c>
      <c r="E13" s="5" t="s">
        <v>15</v>
      </c>
      <c r="F13" s="4" t="s">
        <v>15</v>
      </c>
    </row>
    <row r="14" spans="1:6" x14ac:dyDescent="0.3">
      <c r="A14" s="31">
        <v>1</v>
      </c>
      <c r="B14" s="28" t="s">
        <v>16</v>
      </c>
      <c r="C14" s="6">
        <v>1.7000000000000001E-2</v>
      </c>
      <c r="D14" s="6">
        <v>2.8000000000000001E-2</v>
      </c>
      <c r="E14" s="11">
        <v>2.1999999999999999E-2</v>
      </c>
      <c r="F14" s="14">
        <v>3.3000000000000002E-2</v>
      </c>
    </row>
    <row r="15" spans="1:6" x14ac:dyDescent="0.3">
      <c r="A15" s="32">
        <v>2</v>
      </c>
      <c r="B15" s="29" t="s">
        <v>17</v>
      </c>
      <c r="C15" s="7">
        <v>1.9E-2</v>
      </c>
      <c r="D15" s="7">
        <v>3.3000000000000002E-2</v>
      </c>
      <c r="E15" s="12">
        <v>2.5000000000000001E-2</v>
      </c>
      <c r="F15" s="15">
        <v>3.9E-2</v>
      </c>
    </row>
    <row r="16" spans="1:6" x14ac:dyDescent="0.3">
      <c r="A16" s="32">
        <v>3</v>
      </c>
      <c r="B16" s="29" t="s">
        <v>18</v>
      </c>
      <c r="C16" s="7">
        <v>2.1999999999999999E-2</v>
      </c>
      <c r="D16" s="7">
        <v>3.9E-2</v>
      </c>
      <c r="E16" s="12">
        <v>2.8000000000000001E-2</v>
      </c>
      <c r="F16" s="15">
        <v>4.3999999999999997E-2</v>
      </c>
    </row>
    <row r="17" spans="1:6" x14ac:dyDescent="0.3">
      <c r="A17" s="32">
        <v>4</v>
      </c>
      <c r="B17" s="29" t="s">
        <v>19</v>
      </c>
      <c r="C17" s="7">
        <v>2.5000000000000001E-2</v>
      </c>
      <c r="D17" s="7">
        <v>4.3999999999999997E-2</v>
      </c>
      <c r="E17" s="12">
        <v>0.03</v>
      </c>
      <c r="F17" s="15">
        <v>0.05</v>
      </c>
    </row>
    <row r="18" spans="1:6" x14ac:dyDescent="0.3">
      <c r="A18" s="32">
        <v>5</v>
      </c>
      <c r="B18" s="29" t="s">
        <v>20</v>
      </c>
      <c r="C18" s="7">
        <v>2.8000000000000001E-2</v>
      </c>
      <c r="D18" s="7">
        <v>0.05</v>
      </c>
      <c r="E18" s="12">
        <v>3.3000000000000002E-2</v>
      </c>
      <c r="F18" s="15">
        <v>5.5E-2</v>
      </c>
    </row>
    <row r="19" spans="1:6" x14ac:dyDescent="0.3">
      <c r="A19" s="32">
        <v>6</v>
      </c>
      <c r="B19" s="29" t="s">
        <v>21</v>
      </c>
      <c r="C19" s="7">
        <v>0.03</v>
      </c>
      <c r="D19" s="7">
        <v>5.5E-2</v>
      </c>
      <c r="E19" s="12">
        <v>3.5999999999999997E-2</v>
      </c>
      <c r="F19" s="15">
        <v>0.06</v>
      </c>
    </row>
    <row r="20" spans="1:6" x14ac:dyDescent="0.3">
      <c r="A20" s="32">
        <v>7</v>
      </c>
      <c r="B20" s="29" t="s">
        <v>22</v>
      </c>
      <c r="C20" s="7">
        <v>3.3000000000000002E-2</v>
      </c>
      <c r="D20" s="7">
        <v>0.06</v>
      </c>
      <c r="E20" s="12">
        <v>3.9E-2</v>
      </c>
      <c r="F20" s="15">
        <v>6.6000000000000003E-2</v>
      </c>
    </row>
    <row r="21" spans="1:6" ht="15" thickBot="1" x14ac:dyDescent="0.35">
      <c r="A21" s="33">
        <v>8</v>
      </c>
      <c r="B21" s="30" t="s">
        <v>23</v>
      </c>
      <c r="C21" s="8">
        <v>3.5999999999999997E-2</v>
      </c>
      <c r="D21" s="8">
        <v>6.6000000000000003E-2</v>
      </c>
      <c r="E21" s="13">
        <v>4.3999999999999997E-2</v>
      </c>
      <c r="F21" s="16">
        <v>7.1999999999999995E-2</v>
      </c>
    </row>
    <row r="22" spans="1:6" x14ac:dyDescent="0.3">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SuLynn Coombs</cp:lastModifiedBy>
  <cp:lastPrinted>2022-04-01T20:46:14Z</cp:lastPrinted>
  <dcterms:created xsi:type="dcterms:W3CDTF">2020-08-09T15:25:18Z</dcterms:created>
  <dcterms:modified xsi:type="dcterms:W3CDTF">2022-04-01T20:47:14Z</dcterms:modified>
</cp:coreProperties>
</file>