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7dd7170834e8ba88/Documents/SWM Documents/"/>
    </mc:Choice>
  </mc:AlternateContent>
  <xr:revisionPtr revIDLastSave="0" documentId="8_{C590A3D0-C74D-4131-939F-D29710ABFCD5}" xr6:coauthVersionLast="47" xr6:coauthVersionMax="47" xr10:uidLastSave="{00000000-0000-0000-0000-000000000000}"/>
  <workbookProtection workbookAlgorithmName="SHA-512" workbookHashValue="vkgDSv7Hbq+wvuY9/eDVtBeckHXORJSEV0bVJRlqh/k7vfJnmqKp6BSMfl5UiBbDoJ7JgEMvX/SX+lBHgZuZnA==" workbookSaltValue="0/zp5GuzmIhxhNmSvgXcSQ==" workbookSpinCount="100000" lockStructure="1"/>
  <bookViews>
    <workbookView xWindow="-108" yWindow="-108" windowWidth="23256" windowHeight="12456" xr2:uid="{53B2AD00-1B28-41EB-8DE8-7FCDEEF04FD0}"/>
  </bookViews>
  <sheets>
    <sheet name="Calculator" sheetId="1" r:id="rId1"/>
    <sheet name="Formulas and Table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B10" i="2"/>
  <c r="B9" i="2" l="1"/>
  <c r="B8" i="2"/>
  <c r="C8" i="1" l="1"/>
  <c r="C11" i="1" s="1"/>
</calcChain>
</file>

<file path=xl/sharedStrings.xml><?xml version="1.0" encoding="utf-8"?>
<sst xmlns="http://schemas.openxmlformats.org/spreadsheetml/2006/main" count="41" uniqueCount="38">
  <si>
    <t>Estimated Required Contribution- Educator Plan</t>
  </si>
  <si>
    <t>Contribution</t>
  </si>
  <si>
    <t>Coverage Tiers</t>
  </si>
  <si>
    <t>Single</t>
  </si>
  <si>
    <t>Couple</t>
  </si>
  <si>
    <t>Parent/Child(ren)</t>
  </si>
  <si>
    <t>Family</t>
  </si>
  <si>
    <t>Payment Mode</t>
  </si>
  <si>
    <r>
      <t xml:space="preserve">Input your </t>
    </r>
    <r>
      <rPr>
        <b/>
        <sz val="11"/>
        <color theme="1"/>
        <rFont val="Calibri"/>
        <family val="2"/>
        <scheme val="minor"/>
      </rPr>
      <t>Annual Salary</t>
    </r>
  </si>
  <si>
    <t>EHP</t>
  </si>
  <si>
    <t>SINGLE</t>
  </si>
  <si>
    <t>2 ADULTS</t>
  </si>
  <si>
    <t>PARENT/CHILD(REN)</t>
  </si>
  <si>
    <t>FAMILY</t>
  </si>
  <si>
    <t>Annual Salary</t>
  </si>
  <si>
    <t>%</t>
  </si>
  <si>
    <t>Up to $40,000</t>
  </si>
  <si>
    <t>$40,001- $50,000</t>
  </si>
  <si>
    <t>$50,001- $60,000</t>
  </si>
  <si>
    <t>$60,001- $70,000</t>
  </si>
  <si>
    <t>$70,001- $80,000</t>
  </si>
  <si>
    <t>$80,001- $90,000</t>
  </si>
  <si>
    <t>$90,001- $100,000</t>
  </si>
  <si>
    <t>$100,001- $125,000</t>
  </si>
  <si>
    <t>Salary Indicator Educator</t>
  </si>
  <si>
    <t>Tier Indicator</t>
  </si>
  <si>
    <t>Vlookup (Parameter 1)</t>
  </si>
  <si>
    <r>
      <t xml:space="preserve">Contribution Amount using </t>
    </r>
    <r>
      <rPr>
        <b/>
        <sz val="11"/>
        <rFont val="Calibri"/>
        <family val="2"/>
        <scheme val="minor"/>
      </rPr>
      <t>% of Salary Schedule</t>
    </r>
  </si>
  <si>
    <r>
      <t xml:space="preserve">Select the </t>
    </r>
    <r>
      <rPr>
        <b/>
        <sz val="11"/>
        <rFont val="Calibri"/>
        <family val="2"/>
        <scheme val="minor"/>
      </rPr>
      <t>Number of Paychecks</t>
    </r>
    <r>
      <rPr>
        <sz val="11"/>
        <color theme="1"/>
        <rFont val="Calibri"/>
        <family val="2"/>
        <scheme val="minor"/>
      </rPr>
      <t xml:space="preserve"> recieved per year (Payment mode)</t>
    </r>
  </si>
  <si>
    <r>
      <t xml:space="preserve">This is your </t>
    </r>
    <r>
      <rPr>
        <b/>
        <sz val="11"/>
        <color theme="1"/>
        <rFont val="Calibri"/>
        <family val="2"/>
        <scheme val="minor"/>
      </rPr>
      <t>Salary % Contribution</t>
    </r>
  </si>
  <si>
    <r>
      <t>Note:</t>
    </r>
    <r>
      <rPr>
        <sz val="11"/>
        <color rgb="FF231F20"/>
        <rFont val="Calibri"/>
        <family val="2"/>
        <scheme val="minor"/>
      </rPr>
      <t xml:space="preserve"> this calculator is for informational purposes only. All calculations are estimates and may differ from the actual amounts deducted from payroll.</t>
    </r>
  </si>
  <si>
    <t>If your prior Chapter 78 Contribution Structure yields a lower amount, then that amount is used instead. Please refer to the Chapter 78 Calculators for a means of Comparison.</t>
  </si>
  <si>
    <t>Salary</t>
  </si>
  <si>
    <t>Chapter 44- Educator Health Plan Calculator</t>
  </si>
  <si>
    <r>
      <t xml:space="preserve">Select your </t>
    </r>
    <r>
      <rPr>
        <b/>
        <sz val="11"/>
        <color theme="1"/>
        <rFont val="Calibri"/>
        <family val="2"/>
        <scheme val="minor"/>
      </rPr>
      <t>Coverage Tier</t>
    </r>
  </si>
  <si>
    <t>You Pay based the below:</t>
  </si>
  <si>
    <r>
      <rPr>
        <b/>
        <sz val="10"/>
        <color theme="1"/>
        <rFont val="Calibri"/>
        <family val="2"/>
        <scheme val="minor"/>
      </rPr>
      <t>However, your contribution may NEVER fall lower than</t>
    </r>
    <r>
      <rPr>
        <sz val="10"/>
        <color theme="1"/>
        <rFont val="Calibri"/>
        <family val="2"/>
        <scheme val="minor"/>
      </rPr>
      <t xml:space="preserve">
the </t>
    </r>
    <r>
      <rPr>
        <b/>
        <i/>
        <sz val="10"/>
        <color theme="1"/>
        <rFont val="Calibri"/>
        <family val="2"/>
        <scheme val="minor"/>
      </rPr>
      <t>minimum</t>
    </r>
    <r>
      <rPr>
        <sz val="10"/>
        <color theme="1"/>
        <rFont val="Calibri"/>
        <family val="2"/>
        <scheme val="minor"/>
      </rPr>
      <t xml:space="preserve"> contribution based on 1.5% of salary:</t>
    </r>
  </si>
  <si>
    <r>
      <t xml:space="preserve">NJ P.L. 2020 Chapter 44 requires public local education employers to offer a medical and prescription plan called the Educators Health Plan. Any local education employee who enrolls in this plan will no longer be subject to Chapter 78 contribution requirements and instead will pay a percentage of their base salary (or non-Medicare retiree’s annual retirement allowance) towards the cost of the plan. The amount the employee or retiree pays is based on their salary and coverage tier they are enrolled in.
Note that the Chapter 44 contribution cannot exceed the previous Chapter 78 contribution. In every case, the lower contribution applies. When the base salary or retirement allowance is more than $125,000, the percent to be contributed shall be the same as for a base salary or retirement allowance of $125,000.
Please note: This calculator is for </t>
    </r>
    <r>
      <rPr>
        <u/>
        <sz val="8"/>
        <color theme="1"/>
        <rFont val="Calibri"/>
        <family val="2"/>
        <scheme val="minor"/>
      </rPr>
      <t>Educator Health Plan</t>
    </r>
    <r>
      <rPr>
        <sz val="8"/>
        <color theme="1"/>
        <rFont val="Calibri"/>
        <family val="2"/>
        <scheme val="minor"/>
      </rPr>
      <t xml:space="preserve"> medical and prescription drug coverage only. If you have dental and/or vision plans, contributions may apply as per your collective bargaining agreement or legislation.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</si>
</sst>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Garamond"/>
      <family val="2"/>
    </font>
    <font>
      <sz val="10"/>
      <color rgb="FF00386B"/>
      <name val="Calibri"/>
      <family val="2"/>
      <scheme val="minor"/>
    </font>
    <font>
      <b/>
      <sz val="10"/>
      <color rgb="FF00386B"/>
      <name val="Calibri"/>
      <family val="2"/>
      <scheme val="minor"/>
    </font>
    <font>
      <sz val="10"/>
      <color theme="1"/>
      <name val="Calibri"/>
      <family val="2"/>
      <scheme val="minor"/>
    </font>
    <font>
      <sz val="10"/>
      <name val="Calibri"/>
      <family val="2"/>
      <scheme val="minor"/>
    </font>
    <font>
      <sz val="11"/>
      <name val="Calibri"/>
      <family val="2"/>
      <scheme val="minor"/>
    </font>
    <font>
      <b/>
      <sz val="11"/>
      <name val="Calibri"/>
      <family val="2"/>
      <scheme val="minor"/>
    </font>
    <font>
      <sz val="11"/>
      <color rgb="FF231F20"/>
      <name val="Calibri"/>
      <family val="2"/>
      <scheme val="minor"/>
    </font>
    <font>
      <b/>
      <sz val="11"/>
      <color rgb="FF231F20"/>
      <name val="Calibri"/>
      <family val="2"/>
      <scheme val="minor"/>
    </font>
    <font>
      <b/>
      <sz val="11"/>
      <color theme="0"/>
      <name val="Calibri"/>
      <family val="2"/>
      <scheme val="minor"/>
    </font>
    <font>
      <sz val="8"/>
      <color theme="1"/>
      <name val="Calibri"/>
      <family val="2"/>
      <scheme val="minor"/>
    </font>
    <font>
      <b/>
      <sz val="10"/>
      <color theme="1"/>
      <name val="Calibri"/>
      <family val="2"/>
      <scheme val="minor"/>
    </font>
    <font>
      <b/>
      <i/>
      <sz val="10"/>
      <color theme="1"/>
      <name val="Calibri"/>
      <family val="2"/>
      <scheme val="minor"/>
    </font>
    <font>
      <u/>
      <sz val="8"/>
      <color theme="1"/>
      <name val="Calibri"/>
      <family val="2"/>
      <scheme val="minor"/>
    </font>
  </fonts>
  <fills count="5">
    <fill>
      <patternFill patternType="none"/>
    </fill>
    <fill>
      <patternFill patternType="gray125"/>
    </fill>
    <fill>
      <patternFill patternType="solid">
        <fgColor rgb="FFE2D6B5"/>
        <bgColor indexed="64"/>
      </patternFill>
    </fill>
    <fill>
      <patternFill patternType="solid">
        <fgColor rgb="FF002855"/>
        <bgColor indexed="64"/>
      </patternFill>
    </fill>
    <fill>
      <patternFill patternType="solid">
        <fgColor rgb="FFC7C8CA"/>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57">
    <xf numFmtId="0" fontId="0" fillId="0" borderId="0" xfId="0"/>
    <xf numFmtId="0" fontId="0" fillId="0" borderId="7" xfId="0" applyBorder="1"/>
    <xf numFmtId="0" fontId="3" fillId="0" borderId="0" xfId="0" applyFont="1"/>
    <xf numFmtId="0" fontId="5" fillId="2" borderId="1" xfId="3" applyFont="1" applyFill="1" applyBorder="1" applyAlignment="1">
      <alignment horizontal="center" vertical="center"/>
    </xf>
    <xf numFmtId="0" fontId="5" fillId="2" borderId="13" xfId="3" applyFont="1" applyFill="1" applyBorder="1" applyAlignment="1">
      <alignment horizontal="center" vertical="center"/>
    </xf>
    <xf numFmtId="0" fontId="5" fillId="2" borderId="14" xfId="3" applyFont="1" applyFill="1" applyBorder="1" applyAlignment="1">
      <alignment horizontal="center" vertical="center"/>
    </xf>
    <xf numFmtId="10" fontId="7" fillId="0" borderId="15" xfId="3" applyNumberFormat="1" applyFont="1" applyBorder="1" applyAlignment="1">
      <alignment horizontal="center"/>
    </xf>
    <xf numFmtId="10" fontId="7" fillId="0" borderId="16" xfId="3" applyNumberFormat="1" applyFont="1" applyBorder="1" applyAlignment="1">
      <alignment horizontal="center"/>
    </xf>
    <xf numFmtId="10" fontId="7" fillId="0" borderId="18" xfId="3" applyNumberFormat="1" applyFont="1" applyBorder="1" applyAlignment="1">
      <alignment horizontal="center"/>
    </xf>
    <xf numFmtId="0" fontId="6" fillId="2" borderId="2" xfId="3" applyFont="1" applyFill="1" applyBorder="1" applyAlignment="1">
      <alignment horizontal="center"/>
    </xf>
    <xf numFmtId="0" fontId="6" fillId="2" borderId="1" xfId="3" applyFont="1" applyFill="1" applyBorder="1" applyAlignment="1">
      <alignment horizontal="center"/>
    </xf>
    <xf numFmtId="10" fontId="7" fillId="0" borderId="7" xfId="3" applyNumberFormat="1" applyFont="1" applyBorder="1" applyAlignment="1">
      <alignment horizontal="center"/>
    </xf>
    <xf numFmtId="10" fontId="7" fillId="0" borderId="9" xfId="3" applyNumberFormat="1" applyFont="1" applyBorder="1" applyAlignment="1">
      <alignment horizontal="center"/>
    </xf>
    <xf numFmtId="10" fontId="7" fillId="0" borderId="17" xfId="3" applyNumberFormat="1" applyFont="1" applyBorder="1" applyAlignment="1">
      <alignment horizontal="center"/>
    </xf>
    <xf numFmtId="10" fontId="7" fillId="0" borderId="4" xfId="3" applyNumberFormat="1" applyFont="1" applyBorder="1" applyAlignment="1">
      <alignment horizontal="center"/>
    </xf>
    <xf numFmtId="10" fontId="7" fillId="0" borderId="8" xfId="3" applyNumberFormat="1" applyFont="1" applyBorder="1" applyAlignment="1">
      <alignment horizontal="center"/>
    </xf>
    <xf numFmtId="10" fontId="7" fillId="0" borderId="19" xfId="3" applyNumberFormat="1" applyFont="1" applyBorder="1" applyAlignment="1">
      <alignment horizontal="center"/>
    </xf>
    <xf numFmtId="0" fontId="5" fillId="2" borderId="13" xfId="3" applyFont="1" applyFill="1" applyBorder="1" applyAlignment="1">
      <alignment horizontal="left" vertical="center"/>
    </xf>
    <xf numFmtId="0" fontId="0" fillId="0" borderId="15" xfId="0" applyBorder="1" applyAlignment="1">
      <alignment horizontal="left"/>
    </xf>
    <xf numFmtId="0" fontId="0" fillId="0" borderId="10" xfId="0" applyBorder="1" applyAlignment="1">
      <alignment horizontal="left"/>
    </xf>
    <xf numFmtId="0" fontId="0" fillId="0" borderId="16"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2" xfId="0" applyBorder="1" applyAlignment="1">
      <alignment horizontal="left"/>
    </xf>
    <xf numFmtId="0" fontId="5" fillId="2" borderId="1" xfId="3" applyFont="1" applyFill="1" applyBorder="1" applyAlignment="1">
      <alignment horizontal="left" vertical="center"/>
    </xf>
    <xf numFmtId="0" fontId="5" fillId="2" borderId="2" xfId="3" applyFont="1" applyFill="1" applyBorder="1" applyAlignment="1">
      <alignment horizontal="left" vertical="center"/>
    </xf>
    <xf numFmtId="0" fontId="8" fillId="0" borderId="0" xfId="3" applyFont="1"/>
    <xf numFmtId="0" fontId="9" fillId="0" borderId="0" xfId="0" applyFont="1"/>
    <xf numFmtId="0" fontId="7" fillId="0" borderId="21"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0" borderId="4" xfId="3" applyFont="1" applyBorder="1" applyAlignment="1">
      <alignment horizontal="center"/>
    </xf>
    <xf numFmtId="0" fontId="8" fillId="0" borderId="8" xfId="3" applyFont="1" applyBorder="1" applyAlignment="1">
      <alignment horizontal="center"/>
    </xf>
    <xf numFmtId="0" fontId="8" fillId="0" borderId="19" xfId="3" applyFont="1" applyBorder="1" applyAlignment="1">
      <alignment horizontal="center"/>
    </xf>
    <xf numFmtId="0" fontId="0" fillId="0" borderId="1" xfId="0" applyBorder="1" applyAlignment="1">
      <alignment horizontal="left"/>
    </xf>
    <xf numFmtId="0" fontId="0" fillId="0" borderId="2" xfId="0" applyBorder="1"/>
    <xf numFmtId="10" fontId="0" fillId="0" borderId="20" xfId="2" applyNumberFormat="1" applyFont="1" applyBorder="1" applyAlignment="1">
      <alignment horizontal="center"/>
    </xf>
    <xf numFmtId="0" fontId="0" fillId="0" borderId="5" xfId="0" applyFill="1" applyBorder="1"/>
    <xf numFmtId="165" fontId="0" fillId="0" borderId="1" xfId="1" applyNumberFormat="1" applyFont="1" applyBorder="1" applyAlignment="1">
      <alignment horizontal="left"/>
    </xf>
    <xf numFmtId="0" fontId="0" fillId="0" borderId="9" xfId="0" applyFill="1" applyBorder="1"/>
    <xf numFmtId="0" fontId="0" fillId="0" borderId="24" xfId="0" applyFill="1" applyBorder="1"/>
    <xf numFmtId="0" fontId="13" fillId="3" borderId="2" xfId="0" applyFont="1" applyFill="1" applyBorder="1"/>
    <xf numFmtId="0" fontId="13" fillId="3" borderId="3" xfId="0" applyFont="1" applyFill="1" applyBorder="1" applyAlignment="1">
      <alignment horizontal="center"/>
    </xf>
    <xf numFmtId="165" fontId="0" fillId="4" borderId="10" xfId="0" applyNumberFormat="1"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7" fillId="0" borderId="2" xfId="0" applyFont="1" applyFill="1" applyBorder="1" applyAlignment="1">
      <alignment wrapText="1"/>
    </xf>
    <xf numFmtId="164" fontId="0" fillId="0" borderId="3" xfId="0" applyNumberFormat="1" applyBorder="1" applyAlignment="1">
      <alignment horizontal="center" vertical="center"/>
    </xf>
    <xf numFmtId="164" fontId="0" fillId="0" borderId="6" xfId="0" applyNumberFormat="1" applyBorder="1" applyAlignment="1">
      <alignment horizontal="center" vertical="center"/>
    </xf>
    <xf numFmtId="0" fontId="13" fillId="3" borderId="2" xfId="0" applyFont="1" applyFill="1" applyBorder="1" applyAlignment="1">
      <alignment horizontal="center"/>
    </xf>
    <xf numFmtId="0" fontId="2" fillId="3" borderId="3" xfId="0" applyFont="1" applyFill="1" applyBorder="1" applyAlignment="1">
      <alignment horizontal="center"/>
    </xf>
    <xf numFmtId="0" fontId="12" fillId="0" borderId="0" xfId="0" applyFont="1" applyAlignment="1">
      <alignment horizontal="left" wrapText="1"/>
    </xf>
    <xf numFmtId="0" fontId="14" fillId="0" borderId="0" xfId="0" applyFont="1" applyAlignment="1">
      <alignment horizontal="left" vertical="center" wrapText="1"/>
    </xf>
    <xf numFmtId="0" fontId="13"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2" xfId="0" applyFont="1" applyFill="1" applyBorder="1" applyAlignment="1">
      <alignment horizontal="left" wrapText="1"/>
    </xf>
    <xf numFmtId="0" fontId="7" fillId="0" borderId="3" xfId="0" applyFont="1" applyFill="1" applyBorder="1" applyAlignment="1">
      <alignment horizontal="left" wrapText="1"/>
    </xf>
  </cellXfs>
  <cellStyles count="4">
    <cellStyle name="Currency" xfId="1" builtinId="4"/>
    <cellStyle name="Normal" xfId="0" builtinId="0"/>
    <cellStyle name="Normal 3" xfId="3" xr:uid="{8A793AF8-A005-4048-8750-A778F51CFA37}"/>
    <cellStyle name="Percent" xfId="2" builtinId="5"/>
  </cellStyles>
  <dxfs count="0"/>
  <tableStyles count="0" defaultTableStyle="TableStyleMedium2" defaultPivotStyle="PivotStyleLight16"/>
  <colors>
    <mruColors>
      <color rgb="FFC7C8CA"/>
      <color rgb="FFBA2031"/>
      <color rgb="FF0028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326B-C1FA-47AB-9D2B-D46F77C9E0F7}">
  <dimension ref="B1:C16"/>
  <sheetViews>
    <sheetView tabSelected="1" zoomScale="75" zoomScaleNormal="75" workbookViewId="0">
      <selection activeCell="C6" sqref="C6"/>
    </sheetView>
  </sheetViews>
  <sheetFormatPr defaultRowHeight="14.4" x14ac:dyDescent="0.3"/>
  <cols>
    <col min="1" max="1" width="4" customWidth="1"/>
    <col min="2" max="2" width="63.109375" bestFit="1" customWidth="1"/>
    <col min="3" max="3" width="16.88671875" customWidth="1"/>
  </cols>
  <sheetData>
    <row r="1" spans="2:3" ht="18.600000000000001" customHeight="1" thickBot="1" x14ac:dyDescent="0.35">
      <c r="B1" s="53" t="s">
        <v>33</v>
      </c>
      <c r="C1" s="54"/>
    </row>
    <row r="2" spans="2:3" ht="129.9" customHeight="1" x14ac:dyDescent="0.3">
      <c r="B2" s="52" t="s">
        <v>37</v>
      </c>
      <c r="C2" s="52"/>
    </row>
    <row r="3" spans="2:3" ht="9.6" customHeight="1" thickBot="1" x14ac:dyDescent="0.35"/>
    <row r="4" spans="2:3" ht="15" thickBot="1" x14ac:dyDescent="0.35">
      <c r="B4" s="49" t="s">
        <v>0</v>
      </c>
      <c r="C4" s="50"/>
    </row>
    <row r="5" spans="2:3" x14ac:dyDescent="0.3">
      <c r="B5" s="1" t="s">
        <v>8</v>
      </c>
      <c r="C5" s="43"/>
    </row>
    <row r="6" spans="2:3" x14ac:dyDescent="0.3">
      <c r="B6" s="39" t="s">
        <v>34</v>
      </c>
      <c r="C6" s="44"/>
    </row>
    <row r="7" spans="2:3" ht="15" thickBot="1" x14ac:dyDescent="0.35">
      <c r="B7" s="40" t="s">
        <v>28</v>
      </c>
      <c r="C7" s="45"/>
    </row>
    <row r="8" spans="2:3" ht="15" thickBot="1" x14ac:dyDescent="0.35">
      <c r="B8" s="35" t="s">
        <v>29</v>
      </c>
      <c r="C8" s="36">
        <f>IF(OR(C5=0,C6=0),0,VLOOKUP('Formulas and Tables'!B8,'Formulas and Tables'!A14:F21,'Formulas and Tables'!B9,FALSE))</f>
        <v>0</v>
      </c>
    </row>
    <row r="9" spans="2:3" ht="15" thickBot="1" x14ac:dyDescent="0.35"/>
    <row r="10" spans="2:3" ht="15" thickBot="1" x14ac:dyDescent="0.35">
      <c r="B10" s="41" t="s">
        <v>35</v>
      </c>
      <c r="C10" s="42" t="s">
        <v>1</v>
      </c>
    </row>
    <row r="11" spans="2:3" ht="18.899999999999999" customHeight="1" thickBot="1" x14ac:dyDescent="0.35">
      <c r="B11" s="37" t="s">
        <v>27</v>
      </c>
      <c r="C11" s="48">
        <f>IF(OR(C5=0,C7=0), 0,('Formulas and Tables'!B10*C8)/C7)</f>
        <v>0</v>
      </c>
    </row>
    <row r="12" spans="2:3" ht="32.4" customHeight="1" thickBot="1" x14ac:dyDescent="0.35">
      <c r="B12" s="55" t="s">
        <v>31</v>
      </c>
      <c r="C12" s="56"/>
    </row>
    <row r="13" spans="2:3" ht="28.5" customHeight="1" thickBot="1" x14ac:dyDescent="0.35">
      <c r="B13" s="46" t="s">
        <v>36</v>
      </c>
      <c r="C13" s="47">
        <f>IF(OR(C5=0,C7=0), 0,(C5*0.015)/C7)</f>
        <v>0</v>
      </c>
    </row>
    <row r="15" spans="2:3" x14ac:dyDescent="0.3">
      <c r="B15" s="51" t="s">
        <v>30</v>
      </c>
      <c r="C15" s="51"/>
    </row>
    <row r="16" spans="2:3" x14ac:dyDescent="0.3">
      <c r="B16" s="51"/>
      <c r="C16" s="51"/>
    </row>
  </sheetData>
  <sheetProtection algorithmName="SHA-512" hashValue="svZ7uUwK9JmKBLm+PKfyIV89yYbFoNBuw0lqV/X59xTH08dBMQXbHRSJokBBoiWbF68DQlyMQDm5PtN5mDhPHA==" saltValue="h4p39slwglTDWOnYxbBUaA==" spinCount="100000" sheet="1" objects="1" scenarios="1" selectLockedCells="1"/>
  <mergeCells count="5">
    <mergeCell ref="B4:C4"/>
    <mergeCell ref="B15:C16"/>
    <mergeCell ref="B2:C2"/>
    <mergeCell ref="B1:C1"/>
    <mergeCell ref="B12:C12"/>
  </mergeCells>
  <dataValidations count="1">
    <dataValidation type="whole" allowBlank="1" showInputMessage="1" showErrorMessage="1" sqref="C5" xr:uid="{6EF64757-8A2F-49F6-A472-4D1DEA7FBF32}">
      <formula1>0</formula1>
      <formula2>500000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F6F7C2E-9C7E-4711-B956-39E36972D8B8}">
          <x14:formula1>
            <xm:f>'Formulas and Tables'!$A$2:$A$5</xm:f>
          </x14:formula1>
          <xm:sqref>C6</xm:sqref>
        </x14:dataValidation>
        <x14:dataValidation type="list" allowBlank="1" showInputMessage="1" showErrorMessage="1" xr:uid="{8F9DF2FF-9012-429D-83EB-96B3987C0DA7}">
          <x14:formula1>
            <xm:f>'Formulas and Tables'!$B$2:$B$5</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8FC6-35B3-41B9-968B-5374AF8DD222}">
  <dimension ref="A1:F22"/>
  <sheetViews>
    <sheetView workbookViewId="0">
      <selection activeCell="H15" sqref="H15"/>
    </sheetView>
  </sheetViews>
  <sheetFormatPr defaultRowHeight="14.4" x14ac:dyDescent="0.3"/>
  <cols>
    <col min="1" max="1" width="21.5546875" bestFit="1" customWidth="1"/>
    <col min="2" max="2" width="20.44140625" customWidth="1"/>
    <col min="3" max="3" width="15.109375" customWidth="1"/>
    <col min="4" max="4" width="14.44140625" customWidth="1"/>
    <col min="5" max="5" width="17" bestFit="1" customWidth="1"/>
    <col min="6" max="6" width="15.44140625" customWidth="1"/>
  </cols>
  <sheetData>
    <row r="1" spans="1:6" ht="15" thickBot="1" x14ac:dyDescent="0.35">
      <c r="A1" s="17" t="s">
        <v>2</v>
      </c>
      <c r="B1" s="17" t="s">
        <v>7</v>
      </c>
    </row>
    <row r="2" spans="1:6" x14ac:dyDescent="0.3">
      <c r="A2" s="18" t="s">
        <v>3</v>
      </c>
      <c r="B2" s="19">
        <v>20</v>
      </c>
    </row>
    <row r="3" spans="1:6" x14ac:dyDescent="0.3">
      <c r="A3" s="20" t="s">
        <v>4</v>
      </c>
      <c r="B3" s="21">
        <v>22</v>
      </c>
    </row>
    <row r="4" spans="1:6" x14ac:dyDescent="0.3">
      <c r="A4" s="20" t="s">
        <v>5</v>
      </c>
      <c r="B4" s="21">
        <v>24</v>
      </c>
    </row>
    <row r="5" spans="1:6" ht="15" thickBot="1" x14ac:dyDescent="0.35">
      <c r="A5" s="22" t="s">
        <v>6</v>
      </c>
      <c r="B5" s="23">
        <v>26</v>
      </c>
    </row>
    <row r="7" spans="1:6" ht="15" thickBot="1" x14ac:dyDescent="0.35"/>
    <row r="8" spans="1:6" ht="15" thickBot="1" x14ac:dyDescent="0.35">
      <c r="A8" s="24" t="s">
        <v>24</v>
      </c>
      <c r="B8" s="34" t="b">
        <f>IF(Calculator!C5=0, FALSE,IF(Calculator!C5&lt;=40000,1,IF(Calculator!C5&lt;=50000,2,IF(Calculator!C5&lt;=60000,3,IF(Calculator!C5&lt;=70000,4,IF(Calculator!C5&lt;=80000,5,IF(Calculator!C5&lt;=90000,6,IF(Calculator!C5&lt;=100000,7, 8))))))))</f>
        <v>0</v>
      </c>
    </row>
    <row r="9" spans="1:6" ht="15" thickBot="1" x14ac:dyDescent="0.35">
      <c r="A9" s="25" t="s">
        <v>25</v>
      </c>
      <c r="B9" s="34" t="b">
        <f>IF(Calculator!C6='Formulas and Tables'!A2,3,IF(Calculator!C6='Formulas and Tables'!A3,4,IF(Calculator!C6='Formulas and Tables'!A4,5,IF(Calculator!C6='Formulas and Tables'!A5,6,FALSE))))</f>
        <v>0</v>
      </c>
    </row>
    <row r="10" spans="1:6" ht="15" thickBot="1" x14ac:dyDescent="0.35">
      <c r="A10" s="25" t="s">
        <v>32</v>
      </c>
      <c r="B10" s="38">
        <f>IF(Calculator!C5&gt;=125000, 125000, Calculator!C5)</f>
        <v>0</v>
      </c>
    </row>
    <row r="11" spans="1:6" ht="15" thickBot="1" x14ac:dyDescent="0.35">
      <c r="A11" s="2"/>
    </row>
    <row r="12" spans="1:6" ht="15" thickBot="1" x14ac:dyDescent="0.35">
      <c r="A12" s="26"/>
      <c r="B12" s="3" t="s">
        <v>9</v>
      </c>
      <c r="C12" s="9" t="s">
        <v>10</v>
      </c>
      <c r="D12" s="9" t="s">
        <v>11</v>
      </c>
      <c r="E12" s="9" t="s">
        <v>12</v>
      </c>
      <c r="F12" s="10" t="s">
        <v>13</v>
      </c>
    </row>
    <row r="13" spans="1:6" ht="15" thickBot="1" x14ac:dyDescent="0.35">
      <c r="A13" s="4" t="s">
        <v>26</v>
      </c>
      <c r="B13" s="4" t="s">
        <v>14</v>
      </c>
      <c r="C13" s="5" t="s">
        <v>15</v>
      </c>
      <c r="D13" s="5" t="s">
        <v>15</v>
      </c>
      <c r="E13" s="5" t="s">
        <v>15</v>
      </c>
      <c r="F13" s="4" t="s">
        <v>15</v>
      </c>
    </row>
    <row r="14" spans="1:6" x14ac:dyDescent="0.3">
      <c r="A14" s="31">
        <v>1</v>
      </c>
      <c r="B14" s="28" t="s">
        <v>16</v>
      </c>
      <c r="C14" s="6">
        <v>1.7000000000000001E-2</v>
      </c>
      <c r="D14" s="6">
        <v>2.8000000000000001E-2</v>
      </c>
      <c r="E14" s="11">
        <v>2.1999999999999999E-2</v>
      </c>
      <c r="F14" s="14">
        <v>3.3000000000000002E-2</v>
      </c>
    </row>
    <row r="15" spans="1:6" x14ac:dyDescent="0.3">
      <c r="A15" s="32">
        <v>2</v>
      </c>
      <c r="B15" s="29" t="s">
        <v>17</v>
      </c>
      <c r="C15" s="7">
        <v>1.9E-2</v>
      </c>
      <c r="D15" s="7">
        <v>3.3000000000000002E-2</v>
      </c>
      <c r="E15" s="12">
        <v>2.5000000000000001E-2</v>
      </c>
      <c r="F15" s="15">
        <v>3.9E-2</v>
      </c>
    </row>
    <row r="16" spans="1:6" x14ac:dyDescent="0.3">
      <c r="A16" s="32">
        <v>3</v>
      </c>
      <c r="B16" s="29" t="s">
        <v>18</v>
      </c>
      <c r="C16" s="7">
        <v>2.1999999999999999E-2</v>
      </c>
      <c r="D16" s="7">
        <v>3.9E-2</v>
      </c>
      <c r="E16" s="12">
        <v>2.8000000000000001E-2</v>
      </c>
      <c r="F16" s="15">
        <v>4.3999999999999997E-2</v>
      </c>
    </row>
    <row r="17" spans="1:6" x14ac:dyDescent="0.3">
      <c r="A17" s="32">
        <v>4</v>
      </c>
      <c r="B17" s="29" t="s">
        <v>19</v>
      </c>
      <c r="C17" s="7">
        <v>2.5000000000000001E-2</v>
      </c>
      <c r="D17" s="7">
        <v>4.3999999999999997E-2</v>
      </c>
      <c r="E17" s="12">
        <v>0.03</v>
      </c>
      <c r="F17" s="15">
        <v>0.05</v>
      </c>
    </row>
    <row r="18" spans="1:6" x14ac:dyDescent="0.3">
      <c r="A18" s="32">
        <v>5</v>
      </c>
      <c r="B18" s="29" t="s">
        <v>20</v>
      </c>
      <c r="C18" s="7">
        <v>2.8000000000000001E-2</v>
      </c>
      <c r="D18" s="7">
        <v>0.05</v>
      </c>
      <c r="E18" s="12">
        <v>3.3000000000000002E-2</v>
      </c>
      <c r="F18" s="15">
        <v>5.5E-2</v>
      </c>
    </row>
    <row r="19" spans="1:6" x14ac:dyDescent="0.3">
      <c r="A19" s="32">
        <v>6</v>
      </c>
      <c r="B19" s="29" t="s">
        <v>21</v>
      </c>
      <c r="C19" s="7">
        <v>0.03</v>
      </c>
      <c r="D19" s="7">
        <v>5.5E-2</v>
      </c>
      <c r="E19" s="12">
        <v>3.5999999999999997E-2</v>
      </c>
      <c r="F19" s="15">
        <v>0.06</v>
      </c>
    </row>
    <row r="20" spans="1:6" x14ac:dyDescent="0.3">
      <c r="A20" s="32">
        <v>7</v>
      </c>
      <c r="B20" s="29" t="s">
        <v>22</v>
      </c>
      <c r="C20" s="7">
        <v>3.3000000000000002E-2</v>
      </c>
      <c r="D20" s="7">
        <v>0.06</v>
      </c>
      <c r="E20" s="12">
        <v>3.9E-2</v>
      </c>
      <c r="F20" s="15">
        <v>6.6000000000000003E-2</v>
      </c>
    </row>
    <row r="21" spans="1:6" ht="15" thickBot="1" x14ac:dyDescent="0.35">
      <c r="A21" s="33">
        <v>8</v>
      </c>
      <c r="B21" s="30" t="s">
        <v>23</v>
      </c>
      <c r="C21" s="8">
        <v>3.5999999999999997E-2</v>
      </c>
      <c r="D21" s="8">
        <v>6.6000000000000003E-2</v>
      </c>
      <c r="E21" s="13">
        <v>4.3999999999999997E-2</v>
      </c>
      <c r="F21" s="16">
        <v>7.1999999999999995E-2</v>
      </c>
    </row>
    <row r="22" spans="1:6" x14ac:dyDescent="0.3">
      <c r="A22"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Formulas and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Coyle</dc:creator>
  <cp:lastModifiedBy>SuLynn Coombs</cp:lastModifiedBy>
  <cp:lastPrinted>2022-04-01T20:46:14Z</cp:lastPrinted>
  <dcterms:created xsi:type="dcterms:W3CDTF">2020-08-09T15:25:18Z</dcterms:created>
  <dcterms:modified xsi:type="dcterms:W3CDTF">2022-04-01T20:47:14Z</dcterms:modified>
</cp:coreProperties>
</file>